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2026\ПФХД\Кап. рем\"/>
    </mc:Choice>
  </mc:AlternateContent>
  <bookViews>
    <workbookView xWindow="0" yWindow="0" windowWidth="38400" windowHeight="15600" activeTab="2"/>
  </bookViews>
  <sheets>
    <sheet name="2026" sheetId="6" r:id="rId1"/>
    <sheet name="Лист1" sheetId="10" state="hidden" r:id="rId2"/>
    <sheet name="2027" sheetId="7" r:id="rId3"/>
    <sheet name="2028" sheetId="8" r:id="rId4"/>
    <sheet name="пример" sheetId="9" r:id="rId5"/>
  </sheets>
  <definedNames>
    <definedName name="_xlnm.Print_Area" localSheetId="0">'2026'!$A$1:$I$20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6" l="1"/>
  <c r="H9" i="6"/>
  <c r="H10" i="6"/>
  <c r="H11" i="6"/>
  <c r="H12" i="6"/>
  <c r="M12" i="6" l="1"/>
  <c r="H7" i="7" l="1"/>
  <c r="H7" i="6"/>
  <c r="H13" i="6" l="1"/>
  <c r="E13" i="6"/>
  <c r="B10" i="8" l="1"/>
  <c r="B10" i="7"/>
  <c r="I10" i="8"/>
  <c r="H10" i="8"/>
  <c r="E10" i="8"/>
  <c r="A9" i="8"/>
  <c r="A8" i="8"/>
  <c r="I10" i="7"/>
  <c r="H10" i="7"/>
  <c r="E10" i="7"/>
  <c r="A9" i="7"/>
  <c r="A8" i="7"/>
  <c r="I13" i="6"/>
  <c r="B13" i="6"/>
  <c r="A13" i="6"/>
  <c r="A2" i="7"/>
  <c r="A2" i="8" s="1"/>
  <c r="A7" i="8" s="1"/>
  <c r="A10" i="8" s="1"/>
  <c r="A5" i="8"/>
  <c r="A5" i="7"/>
  <c r="A5" i="6"/>
  <c r="A8" i="9"/>
  <c r="A7" i="9"/>
  <c r="A10" i="7" l="1"/>
  <c r="E9" i="9"/>
</calcChain>
</file>

<file path=xl/sharedStrings.xml><?xml version="1.0" encoding="utf-8"?>
<sst xmlns="http://schemas.openxmlformats.org/spreadsheetml/2006/main" count="129" uniqueCount="63">
  <si>
    <t>Учреждение</t>
  </si>
  <si>
    <t>№ п/п</t>
  </si>
  <si>
    <t>Наименование мероприятия</t>
  </si>
  <si>
    <t>Адрес объекта</t>
  </si>
  <si>
    <t xml:space="preserve">Этапы проведения работ </t>
  </si>
  <si>
    <t>Вид объекта</t>
  </si>
  <si>
    <t>Cтоимость работ, тыс. руб</t>
  </si>
  <si>
    <t>Санкт-Петербург, 5 линия В.О., д. 28</t>
  </si>
  <si>
    <t>Объекты по действующим (незавершенным) контрактам</t>
  </si>
  <si>
    <t>Доп потребность</t>
  </si>
  <si>
    <t>Работы по сохранению ОКН "Особняк Ф.Пеца" (4 этап: благоустройство территории, вентиляция, слаботочные сети (КСОБ))</t>
  </si>
  <si>
    <t>2024 - Работы по сохранению ОКН "Особняк Ф.Пеца" ( 4 этап: благоустройство территории, вентиляция, слаботочные сети (КСОБ))</t>
  </si>
  <si>
    <t>Объем ассигнований всего, тыс. руб</t>
  </si>
  <si>
    <t>Необходимое доп.финансирование, тыс. руб.</t>
  </si>
  <si>
    <t>Итого 2025 год:</t>
  </si>
  <si>
    <t xml:space="preserve">Адресная программа по капитальным ремонтам, проводимым в 2025 году образовательными учреждениями, находящимися в ведении Комитета по науке и высшей школе </t>
  </si>
  <si>
    <t>СПб ГБПОУ «Академия машиностроения имени Ж.Я. Котина»</t>
  </si>
  <si>
    <t>СПб ГБПОУ «Академия промышленных технологий»</t>
  </si>
  <si>
    <t>СПб ГБПОУ  «Академия транспортных технологий»</t>
  </si>
  <si>
    <t>СПб ГБПОУ «Академия управления городской средой, градостроительства и печати» </t>
  </si>
  <si>
    <t>СПб ГБПОУ «Петровский колледж»</t>
  </si>
  <si>
    <t>СПб ГБПОУ «Политехнический колледж городского хозяйства»</t>
  </si>
  <si>
    <t>СПб ГБПОУ «Санкт-Петербургский архитектурно-строительный колледж»</t>
  </si>
  <si>
    <t>СПб ГБПОУ «Санкт-Петербургский технический колледж управления и коммерции»</t>
  </si>
  <si>
    <t>СПб ГБПОУ «Санкт-Петербургский техникум отраслевых технологий, финансов и права»</t>
  </si>
  <si>
    <t>СПб ГАУ "Фонд поддержки научной, научно-технической, инновационной деятельности"</t>
  </si>
  <si>
    <t>СПБ ГБУ ДПО «Ресурсный экспертный центр профессионального образования»</t>
  </si>
  <si>
    <t>Руководитель</t>
  </si>
  <si>
    <t>(уполномоченное лицо)</t>
  </si>
  <si>
    <t>(подпись)</t>
  </si>
  <si>
    <t>(расшифровка подписи)</t>
  </si>
  <si>
    <t>Исполнитель</t>
  </si>
  <si>
    <t>(должность)</t>
  </si>
  <si>
    <t>тел.:</t>
  </si>
  <si>
    <t>2. Вновь начинаемые объекты (в том числе объекты, требующие заключения новых контрактов)</t>
  </si>
  <si>
    <t>1. Объекты по действующим (незавершенным) контрактам</t>
  </si>
  <si>
    <t>Вид</t>
  </si>
  <si>
    <t>СПб ГБПОУ "Петровский колледж"</t>
  </si>
  <si>
    <t>Вновь начинаемые объекты (в том числе объекты, требующие заключения новых контрактов)</t>
  </si>
  <si>
    <t xml:space="preserve">Выполнение работ по разработке проектно-сметной документации на капитальный ремонт здания и благоустройство территории по адресу: Санкт-Петербург, ул. Балтийская, д. 41, лит. А </t>
  </si>
  <si>
    <t>Санкт-Петербург, ул. Балтийская 41,лит.А</t>
  </si>
  <si>
    <t>Санкт-Петербург, ул. Балтийская 35,лит.А</t>
  </si>
  <si>
    <t>Выполнение работ по разработке проектно-сметной документации на капитальный ремонт кровли здания по адресу: г. Санкт-Петербург, ул. Моховая, д. 6, лит. А</t>
  </si>
  <si>
    <t>Санкт-Петербург, ул. Моховая 6,лит.А</t>
  </si>
  <si>
    <t>2027-Выполнение работ по разработке проектно-сметной документации на капитальный ремонт кровли здания по адресу: г. Санкт-Петербург, ул. Моховая, д. 6, лит. А</t>
  </si>
  <si>
    <t>Е.В. Васина</t>
  </si>
  <si>
    <t>А.В. Антонов</t>
  </si>
  <si>
    <t>Заместитель директора по МТО</t>
  </si>
  <si>
    <t>(812) 252-70-17</t>
  </si>
  <si>
    <t>Директор</t>
  </si>
  <si>
    <t>Выполнение работ по разработке проектно-сметной документации на проведение работ по сохранению объекта культурного наследия регионального значения "Здание школы",(ремонт,реставрация и приспособление для современного использования) лестниц ( ЛК -1 и ЛК- 2)  в здании по адресу: Санкт-Петрбург,ул. Балтийская 35 лит.А</t>
  </si>
  <si>
    <t xml:space="preserve">Выполнение работ по капитальному ремонту коллекторов системы отопления с установкой узла учёта тепловой энергии и теплоносителя по адресу: Санкт-Петербург, Охотничий пер., д. 7 лит.А. </t>
  </si>
  <si>
    <t>Санкт-Петербург, Охотничий пер., д. 7 лит.А</t>
  </si>
  <si>
    <t>Выполнение работ по разработке проектно-сметной документации на проведение работ по сохранению объекта культурного наследия регионального значения «Здание школы» (капитальный ремонт системы отопления здания) по адресу: г. Санкт-Петербург, ул. Балтийская, д. 35, лит. А</t>
  </si>
  <si>
    <t>2026-Выполнение работ по разработке проектно-сметной документации на проведение работ по сохранению объекта культурного наследия регионального значения «Здание школы» (капитальный ремонт системы отопления здания).</t>
  </si>
  <si>
    <t>Выполнение работ по разработке проектно-сметной документации на капитальный ремонт фасадов и кровли здания по адресу: г. Санкт-Петербург, Курляндская 39, лит. Б</t>
  </si>
  <si>
    <t>Выполнение работ по разработке проектно-сметной документации на капитальный ремонт фасадов и кровли здания по адресу: г. Санкт-Петербург, Курляндская 39, лит. Д</t>
  </si>
  <si>
    <t>Санкт-Петербург, ул. Курляндская, д. 39, лит. Б.</t>
  </si>
  <si>
    <t>2026 -Выполнение работ по разработке проектно-сметной документации на капитальный ремонт фасадов и кровли здания</t>
  </si>
  <si>
    <t>Санкт-Петербург, ул. Курляндская, д. 39, лит. Д.</t>
  </si>
  <si>
    <t>2026-Выполнение работ по разработке проектно-сметной документации на капитальный ремонт здания и благоустройство территории.</t>
  </si>
  <si>
    <t>2026-Выполнение работ по капитальному ремонту коллекторов системы отопления с установкой узла учёта тепловой энергии и теплоносителя .</t>
  </si>
  <si>
    <t>2026-Выполнение работ по разработке проектно-сметной документации на проведение работ по сохранению объекта культурного наследия регионального значения "Здание школы",(ремонт,реставрация и приспособление для современного использования) лестниц ( ЛК -1 и ЛК- 2)  в здании.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</si>
</sst>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"/>
    <numFmt numFmtId="165" formatCode="_-* #,##0.0\ _₽_-;\-* #,##0.0\ _₽_-;_-* &quot;-&quot;?\ _₽_-;_-@_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Segoe UI"/>
      <family val="2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5">
    <xf numFmtId="0" fontId="0" fillId="0" borderId="0"/>
    <xf numFmtId="43" fontId="1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3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0" fillId="0" borderId="0" xfId="0"/>
    <xf numFmtId="164" fontId="3" fillId="0" borderId="2" xfId="0" applyNumberFormat="1" applyFont="1" applyBorder="1" applyAlignment="1" applyProtection="1">
      <alignment horizontal="center" vertical="center" wrapText="1"/>
      <protection hidden="1"/>
    </xf>
    <xf numFmtId="0" fontId="6" fillId="0" borderId="0" xfId="0" applyFont="1"/>
    <xf numFmtId="165" fontId="0" fillId="0" borderId="0" xfId="0" applyNumberFormat="1"/>
    <xf numFmtId="0" fontId="0" fillId="0" borderId="0" xfId="0"/>
    <xf numFmtId="0" fontId="4" fillId="0" borderId="2" xfId="0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0" fontId="11" fillId="0" borderId="0" xfId="0" applyFont="1" applyFill="1" applyAlignment="1">
      <alignment horizontal="right"/>
    </xf>
    <xf numFmtId="0" fontId="12" fillId="0" borderId="0" xfId="0" applyFont="1" applyFill="1" applyAlignment="1">
      <alignment horizontal="right" vertical="top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8" fillId="0" borderId="2" xfId="43" applyFont="1" applyFill="1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14" fillId="0" borderId="0" xfId="0" applyFont="1"/>
    <xf numFmtId="0" fontId="15" fillId="0" borderId="0" xfId="0" applyFont="1" applyBorder="1" applyAlignment="1" applyProtection="1">
      <alignment wrapText="1"/>
    </xf>
    <xf numFmtId="49" fontId="16" fillId="4" borderId="1" xfId="0" applyNumberFormat="1" applyFont="1" applyFill="1" applyBorder="1" applyAlignment="1" applyProtection="1">
      <alignment horizontal="left"/>
      <protection locked="0"/>
    </xf>
    <xf numFmtId="0" fontId="16" fillId="0" borderId="1" xfId="0" applyFont="1" applyFill="1" applyBorder="1" applyAlignment="1" applyProtection="1"/>
    <xf numFmtId="0" fontId="17" fillId="0" borderId="0" xfId="0" applyFont="1" applyAlignment="1" applyProtection="1">
      <alignment wrapText="1"/>
    </xf>
    <xf numFmtId="0" fontId="17" fillId="0" borderId="0" xfId="0" applyFont="1" applyBorder="1" applyAlignment="1" applyProtection="1">
      <alignment horizontal="center" vertical="center" wrapText="1"/>
    </xf>
    <xf numFmtId="0" fontId="17" fillId="0" borderId="6" xfId="0" applyFont="1" applyBorder="1" applyAlignment="1" applyProtection="1">
      <alignment horizontal="left" vertical="center" wrapText="1"/>
    </xf>
    <xf numFmtId="0" fontId="15" fillId="0" borderId="0" xfId="0" applyFont="1" applyAlignment="1" applyProtection="1">
      <alignment wrapText="1"/>
    </xf>
    <xf numFmtId="0" fontId="14" fillId="0" borderId="0" xfId="0" applyFont="1" applyProtection="1"/>
    <xf numFmtId="0" fontId="14" fillId="0" borderId="0" xfId="0" applyFont="1" applyAlignment="1" applyProtection="1">
      <alignment horizontal="right"/>
    </xf>
    <xf numFmtId="49" fontId="17" fillId="4" borderId="1" xfId="0" applyNumberFormat="1" applyFont="1" applyFill="1" applyBorder="1" applyAlignment="1" applyProtection="1">
      <alignment horizontal="left" vertical="center" wrapText="1"/>
      <protection locked="0"/>
    </xf>
    <xf numFmtId="49" fontId="17" fillId="4" borderId="0" xfId="0" applyNumberFormat="1" applyFont="1" applyFill="1" applyBorder="1" applyAlignment="1" applyProtection="1">
      <alignment horizontal="left" vertical="center" wrapText="1"/>
      <protection locked="0"/>
    </xf>
    <xf numFmtId="0" fontId="17" fillId="0" borderId="0" xfId="0" applyFont="1" applyBorder="1" applyAlignment="1" applyProtection="1">
      <alignment horizontal="left" vertical="center" wrapText="1"/>
    </xf>
    <xf numFmtId="0" fontId="0" fillId="0" borderId="0" xfId="0" applyFill="1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2" fillId="0" borderId="1" xfId="0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19" fillId="2" borderId="2" xfId="0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horizontal="left" vertical="center" wrapText="1"/>
    </xf>
    <xf numFmtId="0" fontId="14" fillId="0" borderId="2" xfId="0" applyNumberFormat="1" applyFont="1" applyFill="1" applyBorder="1" applyAlignment="1">
      <alignment horizontal="center" vertical="center" wrapText="1"/>
    </xf>
  </cellXfs>
  <cellStyles count="45">
    <cellStyle name="Обычный" xfId="0" builtinId="0"/>
    <cellStyle name="Обычный 2" xfId="43"/>
    <cellStyle name="Обычный 6" xfId="2"/>
    <cellStyle name="Финансовый 10" xfId="13"/>
    <cellStyle name="Финансовый 2" xfId="1"/>
    <cellStyle name="Финансовый 2 2" xfId="5"/>
    <cellStyle name="Финансовый 2 2 2" xfId="29"/>
    <cellStyle name="Финансовый 2 2 3" xfId="17"/>
    <cellStyle name="Финансовый 2 3" xfId="8"/>
    <cellStyle name="Финансовый 2 3 2" xfId="32"/>
    <cellStyle name="Финансовый 2 3 3" xfId="20"/>
    <cellStyle name="Финансовый 2 4" xfId="11"/>
    <cellStyle name="Финансовый 2 4 2" xfId="35"/>
    <cellStyle name="Финансовый 2 4 3" xfId="23"/>
    <cellStyle name="Финансовый 2 5" xfId="38"/>
    <cellStyle name="Финансовый 2 6" xfId="41"/>
    <cellStyle name="Финансовый 2 7" xfId="26"/>
    <cellStyle name="Финансовый 2 8" xfId="44"/>
    <cellStyle name="Финансовый 2 9" xfId="14"/>
    <cellStyle name="Финансовый 3" xfId="3"/>
    <cellStyle name="Финансовый 3 2" xfId="6"/>
    <cellStyle name="Финансовый 3 2 2" xfId="30"/>
    <cellStyle name="Финансовый 3 2 3" xfId="18"/>
    <cellStyle name="Финансовый 3 3" xfId="9"/>
    <cellStyle name="Финансовый 3 3 2" xfId="33"/>
    <cellStyle name="Финансовый 3 3 3" xfId="21"/>
    <cellStyle name="Финансовый 3 4" xfId="12"/>
    <cellStyle name="Финансовый 3 4 2" xfId="36"/>
    <cellStyle name="Финансовый 3 4 3" xfId="24"/>
    <cellStyle name="Финансовый 3 5" xfId="39"/>
    <cellStyle name="Финансовый 3 6" xfId="42"/>
    <cellStyle name="Финансовый 3 7" xfId="27"/>
    <cellStyle name="Финансовый 3 8" xfId="15"/>
    <cellStyle name="Финансовый 4" xfId="4"/>
    <cellStyle name="Финансовый 4 2" xfId="28"/>
    <cellStyle name="Финансовый 4 3" xfId="16"/>
    <cellStyle name="Финансовый 5" xfId="7"/>
    <cellStyle name="Финансовый 5 2" xfId="31"/>
    <cellStyle name="Финансовый 5 3" xfId="19"/>
    <cellStyle name="Финансовый 6" xfId="10"/>
    <cellStyle name="Финансовый 6 2" xfId="34"/>
    <cellStyle name="Финансовый 6 3" xfId="22"/>
    <cellStyle name="Финансовый 7" xfId="37"/>
    <cellStyle name="Финансовый 8" xfId="40"/>
    <cellStyle name="Финансовый 9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view="pageBreakPreview" topLeftCell="A11" zoomScaleNormal="100" zoomScaleSheetLayoutView="100" workbookViewId="0">
      <selection activeCell="A2" sqref="A2:XFD4"/>
    </sheetView>
  </sheetViews>
  <sheetFormatPr defaultColWidth="9.140625" defaultRowHeight="15" x14ac:dyDescent="0.25"/>
  <cols>
    <col min="1" max="1" width="28.28515625" style="5" customWidth="1"/>
    <col min="2" max="2" width="7" style="5" bestFit="1" customWidth="1"/>
    <col min="3" max="3" width="23.42578125" style="5" customWidth="1"/>
    <col min="4" max="4" width="69.5703125" style="5" customWidth="1"/>
    <col min="5" max="5" width="30.85546875" style="5" customWidth="1"/>
    <col min="6" max="6" width="20.28515625" style="5" customWidth="1"/>
    <col min="7" max="7" width="55.85546875" style="5" customWidth="1"/>
    <col min="8" max="8" width="16.5703125" style="5" customWidth="1"/>
    <col min="9" max="9" width="18.85546875" style="5" customWidth="1"/>
    <col min="10" max="10" width="13" style="5" customWidth="1"/>
    <col min="11" max="16384" width="9.140625" style="5"/>
  </cols>
  <sheetData>
    <row r="1" spans="1:13" s="9" customFormat="1" ht="18.75" x14ac:dyDescent="0.3">
      <c r="I1" s="14"/>
    </row>
    <row r="2" spans="1:13" s="9" customFormat="1" ht="18.75" hidden="1" customHeight="1" x14ac:dyDescent="0.25">
      <c r="A2" s="48"/>
      <c r="B2" s="48"/>
      <c r="C2" s="48"/>
      <c r="D2" s="48"/>
      <c r="E2" s="48"/>
      <c r="F2" s="48"/>
      <c r="G2" s="48"/>
      <c r="H2" s="48"/>
      <c r="I2" s="48"/>
    </row>
    <row r="3" spans="1:13" s="9" customFormat="1" ht="18.75" hidden="1" x14ac:dyDescent="0.25">
      <c r="I3" s="15"/>
    </row>
    <row r="4" spans="1:13" s="9" customFormat="1" ht="18.75" hidden="1" x14ac:dyDescent="0.25">
      <c r="I4" s="15"/>
    </row>
    <row r="5" spans="1:13" ht="35.25" customHeight="1" x14ac:dyDescent="0.25">
      <c r="A5" s="44" t="str">
        <f>CONCATENATE("Адресная программа по капитальным ремонтам, проводимым в ",Лист1!G1," году образовательными учреждениями,
находящимися в ведении Комитета по науке и высшей школе")</f>
        <v>Адресная программа по капитальным ремонтам, проводимым в 2026 году образовательными учреждениями,
находящимися в ведении Комитета по науке и высшей школе</v>
      </c>
      <c r="B5" s="44"/>
      <c r="C5" s="44"/>
      <c r="D5" s="44"/>
      <c r="E5" s="44"/>
      <c r="F5" s="44"/>
      <c r="G5" s="44"/>
      <c r="H5" s="44"/>
      <c r="I5" s="44"/>
    </row>
    <row r="6" spans="1:13" ht="47.25" x14ac:dyDescent="0.25">
      <c r="A6" s="1" t="s">
        <v>0</v>
      </c>
      <c r="B6" s="2" t="s">
        <v>1</v>
      </c>
      <c r="C6" s="2" t="s">
        <v>5</v>
      </c>
      <c r="D6" s="3" t="s">
        <v>2</v>
      </c>
      <c r="E6" s="4" t="s">
        <v>6</v>
      </c>
      <c r="F6" s="3" t="s">
        <v>3</v>
      </c>
      <c r="G6" s="3" t="s">
        <v>4</v>
      </c>
      <c r="H6" s="3" t="s">
        <v>12</v>
      </c>
      <c r="I6" s="3" t="s">
        <v>13</v>
      </c>
    </row>
    <row r="7" spans="1:13" ht="108" customHeight="1" x14ac:dyDescent="0.25">
      <c r="A7" s="16" t="s">
        <v>37</v>
      </c>
      <c r="B7" s="17">
        <v>1</v>
      </c>
      <c r="C7" s="51" t="s">
        <v>38</v>
      </c>
      <c r="D7" s="49" t="s">
        <v>55</v>
      </c>
      <c r="E7" s="21">
        <v>811.15</v>
      </c>
      <c r="F7" s="19" t="s">
        <v>57</v>
      </c>
      <c r="G7" s="49" t="s">
        <v>58</v>
      </c>
      <c r="H7" s="21">
        <f>E7</f>
        <v>811.15</v>
      </c>
      <c r="I7" s="21"/>
      <c r="M7" s="43"/>
    </row>
    <row r="8" spans="1:13" s="9" customFormat="1" ht="108" customHeight="1" x14ac:dyDescent="0.25">
      <c r="A8" s="16" t="s">
        <v>37</v>
      </c>
      <c r="B8" s="17">
        <v>2</v>
      </c>
      <c r="C8" s="51" t="s">
        <v>38</v>
      </c>
      <c r="D8" s="49" t="s">
        <v>56</v>
      </c>
      <c r="E8" s="21">
        <v>720.02</v>
      </c>
      <c r="F8" s="19" t="s">
        <v>59</v>
      </c>
      <c r="G8" s="49" t="s">
        <v>58</v>
      </c>
      <c r="H8" s="21">
        <f t="shared" ref="H8:H12" si="0">E8</f>
        <v>720.02</v>
      </c>
      <c r="I8" s="21"/>
      <c r="M8" s="43"/>
    </row>
    <row r="9" spans="1:13" s="9" customFormat="1" ht="108" customHeight="1" x14ac:dyDescent="0.25">
      <c r="A9" s="16" t="s">
        <v>37</v>
      </c>
      <c r="B9" s="17">
        <v>3</v>
      </c>
      <c r="C9" s="51" t="s">
        <v>38</v>
      </c>
      <c r="D9" s="49" t="s">
        <v>39</v>
      </c>
      <c r="E9" s="21">
        <v>5091.58</v>
      </c>
      <c r="F9" s="19" t="s">
        <v>40</v>
      </c>
      <c r="G9" s="49" t="s">
        <v>60</v>
      </c>
      <c r="H9" s="21">
        <f t="shared" si="0"/>
        <v>5091.58</v>
      </c>
      <c r="I9" s="21"/>
      <c r="M9" s="43"/>
    </row>
    <row r="10" spans="1:13" s="9" customFormat="1" ht="108" customHeight="1" x14ac:dyDescent="0.25">
      <c r="A10" s="16" t="s">
        <v>37</v>
      </c>
      <c r="B10" s="17">
        <v>4</v>
      </c>
      <c r="C10" s="51" t="s">
        <v>38</v>
      </c>
      <c r="D10" s="49" t="s">
        <v>53</v>
      </c>
      <c r="E10" s="21">
        <v>1043.6500000000001</v>
      </c>
      <c r="F10" s="19" t="s">
        <v>41</v>
      </c>
      <c r="G10" s="49" t="s">
        <v>54</v>
      </c>
      <c r="H10" s="21">
        <f t="shared" si="0"/>
        <v>1043.6500000000001</v>
      </c>
      <c r="I10" s="21"/>
      <c r="M10" s="43"/>
    </row>
    <row r="11" spans="1:13" s="9" customFormat="1" ht="145.5" customHeight="1" x14ac:dyDescent="0.25">
      <c r="A11" s="16" t="s">
        <v>37</v>
      </c>
      <c r="B11" s="42">
        <v>5</v>
      </c>
      <c r="C11" s="51" t="s">
        <v>38</v>
      </c>
      <c r="D11" s="50" t="s">
        <v>51</v>
      </c>
      <c r="E11" s="21">
        <v>2204.17</v>
      </c>
      <c r="F11" s="19" t="s">
        <v>52</v>
      </c>
      <c r="G11" s="50" t="s">
        <v>61</v>
      </c>
      <c r="H11" s="21">
        <f t="shared" si="0"/>
        <v>2204.17</v>
      </c>
      <c r="I11" s="21"/>
      <c r="M11" s="43"/>
    </row>
    <row r="12" spans="1:13" s="9" customFormat="1" ht="97.5" customHeight="1" x14ac:dyDescent="0.25">
      <c r="A12" s="16" t="s">
        <v>37</v>
      </c>
      <c r="B12" s="42">
        <v>6</v>
      </c>
      <c r="C12" s="51" t="s">
        <v>38</v>
      </c>
      <c r="D12" s="50" t="s">
        <v>50</v>
      </c>
      <c r="E12" s="21">
        <v>4062.3</v>
      </c>
      <c r="F12" s="19" t="s">
        <v>41</v>
      </c>
      <c r="G12" s="50" t="s">
        <v>62</v>
      </c>
      <c r="H12" s="21">
        <f t="shared" si="0"/>
        <v>4062.3</v>
      </c>
      <c r="I12" s="21"/>
      <c r="M12" s="43">
        <f t="shared" ref="M12" si="1">K12-E12</f>
        <v>-4062.3</v>
      </c>
    </row>
    <row r="13" spans="1:13" s="9" customFormat="1" ht="50.1" customHeight="1" x14ac:dyDescent="0.25">
      <c r="A13" s="20" t="str">
        <f>A7</f>
        <v>СПб ГБПОУ "Петровский колледж"</v>
      </c>
      <c r="B13" s="45" t="str">
        <f>CONCATENATE("Итого ",Лист1!G1," год:")</f>
        <v>Итого 2026 год:</v>
      </c>
      <c r="C13" s="46"/>
      <c r="D13" s="47"/>
      <c r="E13" s="22">
        <f>SUM(E7:E12)</f>
        <v>13932.869999999999</v>
      </c>
      <c r="F13" s="12"/>
      <c r="G13" s="12"/>
      <c r="H13" s="22">
        <f>SUM(H7:H12)</f>
        <v>13932.869999999999</v>
      </c>
      <c r="I13" s="22">
        <f t="shared" ref="I13" si="2">SUM(I7:I10)</f>
        <v>0</v>
      </c>
    </row>
    <row r="14" spans="1:13" x14ac:dyDescent="0.25">
      <c r="A14" s="9"/>
      <c r="B14" s="9"/>
      <c r="C14" s="9"/>
      <c r="D14" s="9"/>
      <c r="E14" s="8"/>
      <c r="F14" s="9"/>
      <c r="G14" s="9"/>
      <c r="H14" s="9"/>
      <c r="I14" s="9"/>
    </row>
    <row r="15" spans="1:13" hidden="1" x14ac:dyDescent="0.25">
      <c r="A15" s="9"/>
      <c r="B15" s="9"/>
      <c r="C15" s="9"/>
      <c r="D15" s="9"/>
      <c r="E15" s="9"/>
      <c r="F15" s="9"/>
      <c r="G15" s="9"/>
      <c r="H15" s="9"/>
      <c r="I15" s="9"/>
    </row>
    <row r="16" spans="1:13" ht="15.75" x14ac:dyDescent="0.25">
      <c r="A16" s="26" t="s">
        <v>27</v>
      </c>
      <c r="B16" s="26"/>
      <c r="C16" s="27" t="s">
        <v>49</v>
      </c>
      <c r="D16" s="27"/>
      <c r="E16" s="28"/>
      <c r="F16" s="28"/>
      <c r="G16" s="27" t="s">
        <v>45</v>
      </c>
      <c r="H16" s="25"/>
    </row>
    <row r="17" spans="1:8" x14ac:dyDescent="0.25">
      <c r="A17" s="29" t="s">
        <v>28</v>
      </c>
      <c r="B17" s="29"/>
      <c r="C17" s="30"/>
      <c r="D17" s="30"/>
      <c r="E17" s="30" t="s">
        <v>29</v>
      </c>
      <c r="F17" s="30"/>
      <c r="G17" s="31" t="s">
        <v>30</v>
      </c>
      <c r="H17" s="25"/>
    </row>
    <row r="18" spans="1:8" ht="15.75" x14ac:dyDescent="0.25">
      <c r="A18" s="32" t="s">
        <v>31</v>
      </c>
      <c r="B18" s="32"/>
      <c r="C18" s="27" t="s">
        <v>47</v>
      </c>
      <c r="D18" s="27"/>
      <c r="E18" s="28"/>
      <c r="F18" s="28"/>
      <c r="G18" s="27" t="s">
        <v>46</v>
      </c>
      <c r="H18" s="25"/>
    </row>
    <row r="19" spans="1:8" x14ac:dyDescent="0.25">
      <c r="A19" s="33"/>
      <c r="B19" s="33"/>
      <c r="C19" s="30" t="s">
        <v>32</v>
      </c>
      <c r="D19" s="30"/>
      <c r="E19" s="30" t="s">
        <v>29</v>
      </c>
      <c r="F19" s="30"/>
      <c r="G19" s="31" t="s">
        <v>30</v>
      </c>
      <c r="H19" s="25"/>
    </row>
    <row r="20" spans="1:8" x14ac:dyDescent="0.25">
      <c r="A20" s="34" t="s">
        <v>33</v>
      </c>
      <c r="B20" s="34"/>
      <c r="C20" s="35" t="s">
        <v>48</v>
      </c>
      <c r="D20" s="36"/>
      <c r="E20" s="30"/>
      <c r="F20" s="30"/>
      <c r="G20" s="37"/>
      <c r="H20" s="25"/>
    </row>
    <row r="21" spans="1:8" x14ac:dyDescent="0.25">
      <c r="A21" s="33"/>
      <c r="B21" s="33"/>
      <c r="C21" s="33"/>
      <c r="D21" s="33"/>
      <c r="E21" s="33"/>
      <c r="F21" s="33"/>
      <c r="G21" s="33"/>
      <c r="H21" s="25"/>
    </row>
    <row r="22" spans="1:8" x14ac:dyDescent="0.25">
      <c r="A22" s="25"/>
      <c r="B22" s="25"/>
      <c r="C22" s="25"/>
      <c r="D22" s="25"/>
      <c r="E22" s="25"/>
      <c r="F22" s="25"/>
      <c r="G22" s="25"/>
      <c r="H22" s="25"/>
    </row>
    <row r="23" spans="1:8" x14ac:dyDescent="0.25">
      <c r="A23" s="25"/>
      <c r="B23" s="25"/>
      <c r="C23" s="25"/>
      <c r="D23" s="25"/>
      <c r="E23" s="25"/>
      <c r="F23" s="25"/>
      <c r="G23" s="25"/>
      <c r="H23" s="25"/>
    </row>
    <row r="24" spans="1:8" x14ac:dyDescent="0.25">
      <c r="A24" s="25"/>
      <c r="B24" s="25"/>
      <c r="C24" s="25"/>
      <c r="D24" s="25"/>
      <c r="E24" s="25"/>
      <c r="F24" s="25"/>
      <c r="G24" s="25"/>
      <c r="H24" s="25"/>
    </row>
  </sheetData>
  <mergeCells count="3">
    <mergeCell ref="A5:I5"/>
    <mergeCell ref="B13:D13"/>
    <mergeCell ref="A2:I2"/>
  </mergeCells>
  <pageMargins left="0.23622047244094491" right="0.23622047244094491" top="0.74803149606299213" bottom="0.74803149606299213" header="0.31496062992125984" footer="0.31496062992125984"/>
  <pageSetup paperSize="9" scale="52" fitToHeight="0" orientation="landscape" blackAndWhite="1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Лист1!$A$2:$A$3</xm:f>
          </x14:formula1>
          <xm:sqref>C7:C12</xm:sqref>
        </x14:dataValidation>
        <x14:dataValidation type="list" allowBlank="1" showInputMessage="1" showErrorMessage="1" promptTitle="Выберите из списка наименование" prompt="Выберите из списка наименование учреждения">
          <x14:formula1>
            <xm:f>Лист1!$G$3:$G$13</xm:f>
          </x14:formula1>
          <xm:sqref>A2:I2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A31" sqref="A31"/>
    </sheetView>
  </sheetViews>
  <sheetFormatPr defaultRowHeight="15" x14ac:dyDescent="0.25"/>
  <cols>
    <col min="1" max="1" width="33.85546875" customWidth="1"/>
    <col min="3" max="3" width="9.140625" style="38"/>
    <col min="7" max="7" width="12.28515625" style="9" customWidth="1"/>
  </cols>
  <sheetData>
    <row r="1" spans="1:7" x14ac:dyDescent="0.25">
      <c r="A1" t="s">
        <v>36</v>
      </c>
      <c r="G1" s="9">
        <v>2026</v>
      </c>
    </row>
    <row r="2" spans="1:7" ht="24" x14ac:dyDescent="0.25">
      <c r="A2" s="40" t="s">
        <v>35</v>
      </c>
      <c r="C2" s="39"/>
    </row>
    <row r="3" spans="1:7" ht="36" x14ac:dyDescent="0.25">
      <c r="A3" s="40" t="s">
        <v>34</v>
      </c>
      <c r="C3" s="39"/>
      <c r="G3" s="23" t="s">
        <v>16</v>
      </c>
    </row>
    <row r="4" spans="1:7" x14ac:dyDescent="0.25">
      <c r="C4" s="39"/>
      <c r="G4" s="23" t="s">
        <v>17</v>
      </c>
    </row>
    <row r="5" spans="1:7" x14ac:dyDescent="0.25">
      <c r="C5" s="39"/>
      <c r="G5" s="23" t="s">
        <v>18</v>
      </c>
    </row>
    <row r="6" spans="1:7" x14ac:dyDescent="0.25">
      <c r="C6" s="39"/>
      <c r="G6" s="23" t="s">
        <v>19</v>
      </c>
    </row>
    <row r="7" spans="1:7" x14ac:dyDescent="0.25">
      <c r="C7" s="39"/>
      <c r="G7" s="23" t="s">
        <v>20</v>
      </c>
    </row>
    <row r="8" spans="1:7" x14ac:dyDescent="0.25">
      <c r="G8" s="23" t="s">
        <v>21</v>
      </c>
    </row>
    <row r="9" spans="1:7" x14ac:dyDescent="0.25">
      <c r="G9" s="23" t="s">
        <v>22</v>
      </c>
    </row>
    <row r="10" spans="1:7" x14ac:dyDescent="0.25">
      <c r="G10" s="23" t="s">
        <v>23</v>
      </c>
    </row>
    <row r="11" spans="1:7" x14ac:dyDescent="0.25">
      <c r="G11" s="23" t="s">
        <v>24</v>
      </c>
    </row>
    <row r="12" spans="1:7" x14ac:dyDescent="0.25">
      <c r="G12" s="24" t="s">
        <v>25</v>
      </c>
    </row>
    <row r="13" spans="1:7" x14ac:dyDescent="0.25">
      <c r="G13" s="24" t="s">
        <v>26</v>
      </c>
    </row>
  </sheetData>
  <sortState ref="A2:A3">
    <sortCondition ref="A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tabSelected="1" zoomScale="64" zoomScaleNormal="64" zoomScaleSheetLayoutView="100" workbookViewId="0">
      <selection activeCell="F43" sqref="F43"/>
    </sheetView>
  </sheetViews>
  <sheetFormatPr defaultColWidth="9.140625" defaultRowHeight="15" x14ac:dyDescent="0.25"/>
  <cols>
    <col min="1" max="1" width="28.28515625" style="9" customWidth="1"/>
    <col min="2" max="2" width="7" style="9" bestFit="1" customWidth="1"/>
    <col min="3" max="3" width="31.85546875" style="9" customWidth="1"/>
    <col min="4" max="4" width="43.42578125" style="9" customWidth="1"/>
    <col min="5" max="5" width="16.140625" style="9" customWidth="1"/>
    <col min="6" max="6" width="20.28515625" style="9" customWidth="1"/>
    <col min="7" max="7" width="42.42578125" style="9" customWidth="1"/>
    <col min="8" max="8" width="16.5703125" style="9" customWidth="1"/>
    <col min="9" max="9" width="15.85546875" style="9" customWidth="1"/>
    <col min="10" max="10" width="13" style="9" customWidth="1"/>
    <col min="11" max="11" width="12.28515625" style="9" customWidth="1"/>
    <col min="12" max="16384" width="9.140625" style="9"/>
  </cols>
  <sheetData>
    <row r="1" spans="1:9" ht="18.75" x14ac:dyDescent="0.3">
      <c r="I1" s="14"/>
    </row>
    <row r="2" spans="1:9" x14ac:dyDescent="0.25">
      <c r="A2" s="48">
        <f>'2026'!A2:I2</f>
        <v>0</v>
      </c>
      <c r="B2" s="48"/>
      <c r="C2" s="48"/>
      <c r="D2" s="48"/>
      <c r="E2" s="48"/>
      <c r="F2" s="48"/>
      <c r="G2" s="48"/>
      <c r="H2" s="48"/>
      <c r="I2" s="48"/>
    </row>
    <row r="3" spans="1:9" ht="18.75" x14ac:dyDescent="0.25">
      <c r="I3" s="15"/>
    </row>
    <row r="4" spans="1:9" ht="18.75" x14ac:dyDescent="0.25">
      <c r="I4" s="15"/>
    </row>
    <row r="5" spans="1:9" ht="35.25" customHeight="1" x14ac:dyDescent="0.25">
      <c r="A5" s="44" t="str">
        <f>CONCATENATE("Адресная программа по капитальным ремонтам, проводимым в ",Лист1!G1+1," году образовательными учреждениями,
находящимися в ведении Комитета по науке и высшей школе")</f>
        <v>Адресная программа по капитальным ремонтам, проводимым в 2027 году образовательными учреждениями,
находящимися в ведении Комитета по науке и высшей школе</v>
      </c>
      <c r="B5" s="44"/>
      <c r="C5" s="44"/>
      <c r="D5" s="44"/>
      <c r="E5" s="44"/>
      <c r="F5" s="44"/>
      <c r="G5" s="44"/>
      <c r="H5" s="44"/>
      <c r="I5" s="44"/>
    </row>
    <row r="6" spans="1:9" ht="63" x14ac:dyDescent="0.25">
      <c r="A6" s="1" t="s">
        <v>0</v>
      </c>
      <c r="B6" s="2" t="s">
        <v>1</v>
      </c>
      <c r="C6" s="2" t="s">
        <v>5</v>
      </c>
      <c r="D6" s="10" t="s">
        <v>2</v>
      </c>
      <c r="E6" s="4" t="s">
        <v>6</v>
      </c>
      <c r="F6" s="10" t="s">
        <v>3</v>
      </c>
      <c r="G6" s="10" t="s">
        <v>4</v>
      </c>
      <c r="H6" s="10" t="s">
        <v>12</v>
      </c>
      <c r="I6" s="10" t="s">
        <v>13</v>
      </c>
    </row>
    <row r="7" spans="1:9" ht="90.75" customHeight="1" x14ac:dyDescent="0.25">
      <c r="A7" s="16" t="s">
        <v>37</v>
      </c>
      <c r="B7" s="17">
        <v>1</v>
      </c>
      <c r="C7" s="41" t="s">
        <v>38</v>
      </c>
      <c r="D7" s="18" t="s">
        <v>42</v>
      </c>
      <c r="E7" s="21">
        <v>372.71</v>
      </c>
      <c r="F7" s="19" t="s">
        <v>43</v>
      </c>
      <c r="G7" s="18" t="s">
        <v>44</v>
      </c>
      <c r="H7" s="21">
        <f>E7</f>
        <v>372.71</v>
      </c>
      <c r="I7" s="21"/>
    </row>
    <row r="8" spans="1:9" ht="50.1" customHeight="1" x14ac:dyDescent="0.25">
      <c r="A8" s="16">
        <f t="shared" ref="A8:A9" si="0">A3</f>
        <v>0</v>
      </c>
      <c r="B8" s="17">
        <v>2</v>
      </c>
      <c r="C8" s="11"/>
      <c r="D8" s="18"/>
      <c r="E8" s="21"/>
      <c r="F8" s="19"/>
      <c r="G8" s="19"/>
      <c r="H8" s="21"/>
      <c r="I8" s="21"/>
    </row>
    <row r="9" spans="1:9" ht="50.1" customHeight="1" x14ac:dyDescent="0.25">
      <c r="A9" s="16">
        <f t="shared" si="0"/>
        <v>0</v>
      </c>
      <c r="B9" s="17">
        <v>3</v>
      </c>
      <c r="C9" s="11"/>
      <c r="D9" s="18"/>
      <c r="E9" s="21"/>
      <c r="F9" s="19"/>
      <c r="G9" s="19"/>
      <c r="H9" s="21"/>
      <c r="I9" s="21"/>
    </row>
    <row r="10" spans="1:9" ht="50.1" customHeight="1" x14ac:dyDescent="0.25">
      <c r="A10" s="20" t="str">
        <f>A7</f>
        <v>СПб ГБПОУ "Петровский колледж"</v>
      </c>
      <c r="B10" s="45" t="str">
        <f>CONCATENATE("Итого ",Лист1!G1+1," год:")</f>
        <v>Итого 2027 год:</v>
      </c>
      <c r="C10" s="46"/>
      <c r="D10" s="47"/>
      <c r="E10" s="22">
        <f>SUM(E7:E9)</f>
        <v>372.71</v>
      </c>
      <c r="F10" s="12"/>
      <c r="G10" s="12"/>
      <c r="H10" s="22">
        <f t="shared" ref="H10:I10" si="1">SUM(H7:H9)</f>
        <v>372.71</v>
      </c>
      <c r="I10" s="22">
        <f t="shared" si="1"/>
        <v>0</v>
      </c>
    </row>
    <row r="13" spans="1:9" ht="15.75" x14ac:dyDescent="0.25">
      <c r="A13" s="26" t="s">
        <v>27</v>
      </c>
      <c r="B13" s="26"/>
      <c r="C13" s="27" t="s">
        <v>49</v>
      </c>
      <c r="D13" s="27"/>
      <c r="E13" s="28"/>
      <c r="F13" s="28"/>
      <c r="G13" s="27" t="s">
        <v>45</v>
      </c>
    </row>
    <row r="14" spans="1:9" x14ac:dyDescent="0.25">
      <c r="A14" s="29" t="s">
        <v>28</v>
      </c>
      <c r="B14" s="29"/>
      <c r="C14" s="30"/>
      <c r="D14" s="30"/>
      <c r="E14" s="30" t="s">
        <v>29</v>
      </c>
      <c r="F14" s="30"/>
      <c r="G14" s="31" t="s">
        <v>30</v>
      </c>
    </row>
    <row r="15" spans="1:9" ht="15.75" x14ac:dyDescent="0.25">
      <c r="A15" s="32" t="s">
        <v>31</v>
      </c>
      <c r="B15" s="32"/>
      <c r="C15" s="27" t="s">
        <v>47</v>
      </c>
      <c r="D15" s="27"/>
      <c r="E15" s="28"/>
      <c r="F15" s="28"/>
      <c r="G15" s="27" t="s">
        <v>46</v>
      </c>
    </row>
    <row r="16" spans="1:9" x14ac:dyDescent="0.25">
      <c r="A16" s="33"/>
      <c r="B16" s="33"/>
      <c r="C16" s="30" t="s">
        <v>32</v>
      </c>
      <c r="D16" s="30"/>
      <c r="E16" s="30" t="s">
        <v>29</v>
      </c>
      <c r="F16" s="30"/>
      <c r="G16" s="31" t="s">
        <v>30</v>
      </c>
    </row>
    <row r="17" spans="1:7" x14ac:dyDescent="0.25">
      <c r="A17" s="34" t="s">
        <v>33</v>
      </c>
      <c r="B17" s="34"/>
      <c r="C17" s="35" t="s">
        <v>48</v>
      </c>
      <c r="D17" s="36"/>
      <c r="E17" s="30"/>
      <c r="F17" s="30"/>
      <c r="G17" s="37"/>
    </row>
  </sheetData>
  <mergeCells count="3">
    <mergeCell ref="B10:D10"/>
    <mergeCell ref="A5:I5"/>
    <mergeCell ref="A2:I2"/>
  </mergeCells>
  <pageMargins left="0.23622047244094491" right="0.23622047244094491" top="0.74803149606299213" bottom="0.74803149606299213" header="0.31496062992125984" footer="0.31496062992125984"/>
  <pageSetup paperSize="9" scale="64" fitToHeight="0" orientation="landscape" blackAndWhite="1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Лист1!$A$2:$A$3</xm:f>
          </x14:formula1>
          <xm:sqref>C7:C9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zoomScale="64" zoomScaleNormal="64" zoomScaleSheetLayoutView="100" workbookViewId="0">
      <selection activeCell="I31" sqref="I31"/>
    </sheetView>
  </sheetViews>
  <sheetFormatPr defaultColWidth="9.140625" defaultRowHeight="15" x14ac:dyDescent="0.25"/>
  <cols>
    <col min="1" max="1" width="28.28515625" style="9" customWidth="1"/>
    <col min="2" max="2" width="7" style="9" bestFit="1" customWidth="1"/>
    <col min="3" max="3" width="23.42578125" style="9" customWidth="1"/>
    <col min="4" max="4" width="34.28515625" style="9" customWidth="1"/>
    <col min="5" max="5" width="16.140625" style="9" customWidth="1"/>
    <col min="6" max="6" width="20.28515625" style="9" customWidth="1"/>
    <col min="7" max="7" width="32.42578125" style="9" customWidth="1"/>
    <col min="8" max="8" width="16.5703125" style="9" customWidth="1"/>
    <col min="9" max="9" width="15.85546875" style="9" customWidth="1"/>
    <col min="10" max="16384" width="9.140625" style="9"/>
  </cols>
  <sheetData>
    <row r="1" spans="1:9" ht="18.75" x14ac:dyDescent="0.3">
      <c r="I1" s="14"/>
    </row>
    <row r="2" spans="1:9" x14ac:dyDescent="0.25">
      <c r="A2" s="48">
        <f>'2027'!A2:I2</f>
        <v>0</v>
      </c>
      <c r="B2" s="48"/>
      <c r="C2" s="48"/>
      <c r="D2" s="48"/>
      <c r="E2" s="48"/>
      <c r="F2" s="48"/>
      <c r="G2" s="48"/>
      <c r="H2" s="48"/>
      <c r="I2" s="48"/>
    </row>
    <row r="3" spans="1:9" ht="18.75" x14ac:dyDescent="0.25">
      <c r="I3" s="15"/>
    </row>
    <row r="4" spans="1:9" ht="18.75" x14ac:dyDescent="0.25">
      <c r="I4" s="15"/>
    </row>
    <row r="5" spans="1:9" ht="35.25" customHeight="1" x14ac:dyDescent="0.25">
      <c r="A5" s="44" t="str">
        <f>CONCATENATE("Адресная программа по капитальным ремонтам, проводимым в ",Лист1!G1+2," году образовательными учреждениями,
находящимися в ведении Комитета по науке и высшей школе")</f>
        <v>Адресная программа по капитальным ремонтам, проводимым в 2028 году образовательными учреждениями,
находящимися в ведении Комитета по науке и высшей школе</v>
      </c>
      <c r="B5" s="44"/>
      <c r="C5" s="44"/>
      <c r="D5" s="44"/>
      <c r="E5" s="44"/>
      <c r="F5" s="44"/>
      <c r="G5" s="44"/>
      <c r="H5" s="44"/>
      <c r="I5" s="44"/>
    </row>
    <row r="6" spans="1:9" ht="63" x14ac:dyDescent="0.25">
      <c r="A6" s="1" t="s">
        <v>0</v>
      </c>
      <c r="B6" s="2" t="s">
        <v>1</v>
      </c>
      <c r="C6" s="2" t="s">
        <v>5</v>
      </c>
      <c r="D6" s="10" t="s">
        <v>2</v>
      </c>
      <c r="E6" s="4" t="s">
        <v>6</v>
      </c>
      <c r="F6" s="10" t="s">
        <v>3</v>
      </c>
      <c r="G6" s="10" t="s">
        <v>4</v>
      </c>
      <c r="H6" s="10" t="s">
        <v>12</v>
      </c>
      <c r="I6" s="10" t="s">
        <v>13</v>
      </c>
    </row>
    <row r="7" spans="1:9" ht="50.1" customHeight="1" x14ac:dyDescent="0.25">
      <c r="A7" s="16">
        <f>A2</f>
        <v>0</v>
      </c>
      <c r="B7" s="17">
        <v>1</v>
      </c>
      <c r="C7" s="11"/>
      <c r="D7" s="18"/>
      <c r="E7" s="21"/>
      <c r="F7" s="19"/>
      <c r="G7" s="19"/>
      <c r="H7" s="21"/>
      <c r="I7" s="21"/>
    </row>
    <row r="8" spans="1:9" ht="50.1" customHeight="1" x14ac:dyDescent="0.25">
      <c r="A8" s="16">
        <f t="shared" ref="A8:A9" si="0">A3</f>
        <v>0</v>
      </c>
      <c r="B8" s="17">
        <v>2</v>
      </c>
      <c r="C8" s="11"/>
      <c r="D8" s="18"/>
      <c r="E8" s="21"/>
      <c r="F8" s="19"/>
      <c r="G8" s="19"/>
      <c r="H8" s="21"/>
      <c r="I8" s="21"/>
    </row>
    <row r="9" spans="1:9" ht="50.1" customHeight="1" x14ac:dyDescent="0.25">
      <c r="A9" s="16">
        <f t="shared" si="0"/>
        <v>0</v>
      </c>
      <c r="B9" s="17">
        <v>3</v>
      </c>
      <c r="C9" s="11"/>
      <c r="D9" s="18"/>
      <c r="E9" s="21"/>
      <c r="F9" s="19"/>
      <c r="G9" s="19"/>
      <c r="H9" s="21"/>
      <c r="I9" s="21"/>
    </row>
    <row r="10" spans="1:9" ht="50.1" customHeight="1" x14ac:dyDescent="0.25">
      <c r="A10" s="20">
        <f>A7</f>
        <v>0</v>
      </c>
      <c r="B10" s="45" t="str">
        <f>CONCATENATE("Итого ",Лист1!G1+2," год:")</f>
        <v>Итого 2028 год:</v>
      </c>
      <c r="C10" s="46"/>
      <c r="D10" s="47"/>
      <c r="E10" s="22">
        <f>SUM(E7:E9)</f>
        <v>0</v>
      </c>
      <c r="F10" s="12"/>
      <c r="G10" s="12"/>
      <c r="H10" s="22">
        <f t="shared" ref="H10:I10" si="1">SUM(H7:H9)</f>
        <v>0</v>
      </c>
      <c r="I10" s="22">
        <f t="shared" si="1"/>
        <v>0</v>
      </c>
    </row>
    <row r="13" spans="1:9" ht="15.75" x14ac:dyDescent="0.25">
      <c r="A13" s="26" t="s">
        <v>27</v>
      </c>
      <c r="B13" s="26"/>
      <c r="C13" s="27"/>
      <c r="D13" s="27"/>
      <c r="E13" s="28"/>
      <c r="F13" s="28"/>
      <c r="G13" s="27"/>
    </row>
    <row r="14" spans="1:9" x14ac:dyDescent="0.25">
      <c r="A14" s="29" t="s">
        <v>28</v>
      </c>
      <c r="B14" s="29"/>
      <c r="C14" s="30"/>
      <c r="D14" s="30"/>
      <c r="E14" s="30" t="s">
        <v>29</v>
      </c>
      <c r="F14" s="30"/>
      <c r="G14" s="31" t="s">
        <v>30</v>
      </c>
    </row>
    <row r="15" spans="1:9" ht="15.75" x14ac:dyDescent="0.25">
      <c r="A15" s="32" t="s">
        <v>31</v>
      </c>
      <c r="B15" s="32"/>
      <c r="C15" s="27"/>
      <c r="D15" s="27"/>
      <c r="E15" s="28"/>
      <c r="F15" s="28"/>
      <c r="G15" s="27"/>
    </row>
    <row r="16" spans="1:9" x14ac:dyDescent="0.25">
      <c r="A16" s="33"/>
      <c r="B16" s="33"/>
      <c r="C16" s="30" t="s">
        <v>32</v>
      </c>
      <c r="D16" s="30"/>
      <c r="E16" s="30" t="s">
        <v>29</v>
      </c>
      <c r="F16" s="30"/>
      <c r="G16" s="31" t="s">
        <v>30</v>
      </c>
    </row>
    <row r="17" spans="1:7" x14ac:dyDescent="0.25">
      <c r="A17" s="34" t="s">
        <v>33</v>
      </c>
      <c r="B17" s="34"/>
      <c r="C17" s="35"/>
      <c r="D17" s="36"/>
      <c r="E17" s="30"/>
      <c r="F17" s="30"/>
      <c r="G17" s="37"/>
    </row>
  </sheetData>
  <mergeCells count="3">
    <mergeCell ref="A5:I5"/>
    <mergeCell ref="B10:D10"/>
    <mergeCell ref="A2:I2"/>
  </mergeCells>
  <pageMargins left="0.25" right="0.25" top="0.75" bottom="0.75" header="0.3" footer="0.3"/>
  <pageSetup paperSize="9" scale="7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Лист1!$A$2:$A$3</xm:f>
          </x14:formula1>
          <xm:sqref>C7:C9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zoomScale="64" zoomScaleNormal="64" zoomScaleSheetLayoutView="100" workbookViewId="0">
      <selection activeCell="A7" sqref="A7:I8"/>
    </sheetView>
  </sheetViews>
  <sheetFormatPr defaultColWidth="9.140625" defaultRowHeight="15" x14ac:dyDescent="0.25"/>
  <cols>
    <col min="1" max="1" width="28.28515625" style="9" customWidth="1"/>
    <col min="2" max="2" width="7" style="9" bestFit="1" customWidth="1"/>
    <col min="3" max="3" width="23.42578125" style="9" customWidth="1"/>
    <col min="4" max="4" width="34.28515625" style="9" customWidth="1"/>
    <col min="5" max="5" width="16.140625" style="9" customWidth="1"/>
    <col min="6" max="6" width="20.28515625" style="9" customWidth="1"/>
    <col min="7" max="7" width="32.42578125" style="9" customWidth="1"/>
    <col min="8" max="8" width="16.5703125" style="9" customWidth="1"/>
    <col min="9" max="9" width="15.85546875" style="9" customWidth="1"/>
    <col min="10" max="10" width="13" style="9" customWidth="1"/>
    <col min="11" max="11" width="12.28515625" style="9" customWidth="1"/>
    <col min="12" max="16384" width="9.140625" style="9"/>
  </cols>
  <sheetData>
    <row r="1" spans="1:9" ht="18.75" x14ac:dyDescent="0.3">
      <c r="I1" s="14"/>
    </row>
    <row r="2" spans="1:9" ht="18.75" customHeight="1" x14ac:dyDescent="0.25">
      <c r="A2" s="48"/>
      <c r="B2" s="48"/>
      <c r="C2" s="48"/>
      <c r="D2" s="48"/>
      <c r="E2" s="48"/>
      <c r="F2" s="48"/>
      <c r="G2" s="48"/>
      <c r="H2" s="48"/>
      <c r="I2" s="48"/>
    </row>
    <row r="3" spans="1:9" ht="18.75" x14ac:dyDescent="0.25">
      <c r="I3" s="15"/>
    </row>
    <row r="4" spans="1:9" ht="18.75" x14ac:dyDescent="0.25">
      <c r="I4" s="15"/>
    </row>
    <row r="5" spans="1:9" ht="35.25" customHeight="1" x14ac:dyDescent="0.25">
      <c r="A5" s="44" t="s">
        <v>15</v>
      </c>
      <c r="B5" s="44"/>
      <c r="C5" s="44"/>
      <c r="D5" s="44"/>
      <c r="E5" s="44"/>
      <c r="F5" s="44"/>
      <c r="G5" s="44"/>
      <c r="H5" s="44"/>
      <c r="I5" s="44"/>
    </row>
    <row r="6" spans="1:9" ht="63" x14ac:dyDescent="0.25">
      <c r="A6" s="1" t="s">
        <v>0</v>
      </c>
      <c r="B6" s="2" t="s">
        <v>1</v>
      </c>
      <c r="C6" s="2" t="s">
        <v>5</v>
      </c>
      <c r="D6" s="10" t="s">
        <v>2</v>
      </c>
      <c r="E6" s="4" t="s">
        <v>6</v>
      </c>
      <c r="F6" s="10" t="s">
        <v>3</v>
      </c>
      <c r="G6" s="10" t="s">
        <v>4</v>
      </c>
      <c r="H6" s="10" t="s">
        <v>12</v>
      </c>
      <c r="I6" s="10" t="s">
        <v>13</v>
      </c>
    </row>
    <row r="7" spans="1:9" ht="78.75" x14ac:dyDescent="0.25">
      <c r="A7" s="16">
        <f>A2</f>
        <v>0</v>
      </c>
      <c r="B7" s="17">
        <v>1</v>
      </c>
      <c r="C7" s="11" t="s">
        <v>8</v>
      </c>
      <c r="D7" s="18" t="s">
        <v>10</v>
      </c>
      <c r="E7" s="21"/>
      <c r="F7" s="19" t="s">
        <v>7</v>
      </c>
      <c r="G7" s="19" t="s">
        <v>11</v>
      </c>
      <c r="H7" s="21"/>
      <c r="I7" s="21"/>
    </row>
    <row r="8" spans="1:9" ht="15.75" x14ac:dyDescent="0.25">
      <c r="A8" s="20">
        <f>A7</f>
        <v>0</v>
      </c>
      <c r="B8" s="45" t="s">
        <v>14</v>
      </c>
      <c r="C8" s="46"/>
      <c r="D8" s="47"/>
      <c r="E8" s="22"/>
      <c r="F8" s="12"/>
      <c r="G8" s="12"/>
      <c r="H8" s="22"/>
      <c r="I8" s="22"/>
    </row>
    <row r="9" spans="1:9" s="7" customFormat="1" ht="15.75" hidden="1" x14ac:dyDescent="0.25">
      <c r="D9" s="13" t="s">
        <v>9</v>
      </c>
      <c r="E9" s="6" t="e">
        <f>#REF!</f>
        <v>#REF!</v>
      </c>
    </row>
    <row r="10" spans="1:9" x14ac:dyDescent="0.25">
      <c r="E10" s="8"/>
    </row>
  </sheetData>
  <mergeCells count="3">
    <mergeCell ref="A5:I5"/>
    <mergeCell ref="B8:D8"/>
    <mergeCell ref="A2:I2"/>
  </mergeCells>
  <pageMargins left="0.25" right="0.25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2026</vt:lpstr>
      <vt:lpstr>Лист1</vt:lpstr>
      <vt:lpstr>2027</vt:lpstr>
      <vt:lpstr>2028</vt:lpstr>
      <vt:lpstr>пример</vt:lpstr>
      <vt:lpstr>'2026'!Область_печати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Анатольевна Туркова</dc:creator>
  <cp:lastModifiedBy>Былина Дарья Вячеславовна</cp:lastModifiedBy>
  <cp:lastPrinted>2025-11-27T08:21:09Z</cp:lastPrinted>
  <dcterms:created xsi:type="dcterms:W3CDTF">2020-09-22T12:36:52Z</dcterms:created>
  <dcterms:modified xsi:type="dcterms:W3CDTF">2025-11-27T08:33:06Z</dcterms:modified>
</cp:coreProperties>
</file>